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228"/>
  <workbookPr/>
  <mc:AlternateContent xmlns:mc="http://schemas.openxmlformats.org/markup-compatibility/2006">
    <mc:Choice Requires="x15">
      <x15ac:absPath xmlns:x15ac="http://schemas.microsoft.com/office/spreadsheetml/2010/11/ac" url="C:\Users\erich\Downloads\"/>
    </mc:Choice>
  </mc:AlternateContent>
  <xr:revisionPtr revIDLastSave="0" documentId="8_{A8341BAE-5159-4E27-9A55-CF32205A7CB2}" xr6:coauthVersionLast="45" xr6:coauthVersionMax="45" xr10:uidLastSave="{00000000-0000-0000-0000-000000000000}"/>
  <workbookProtection lockStructure="1"/>
  <bookViews>
    <workbookView xWindow="-110" yWindow="-110" windowWidth="19420" windowHeight="10420" tabRatio="500" xr2:uid="{00000000-000D-0000-FFFF-FFFF00000000}"/>
  </bookViews>
  <sheets>
    <sheet name="Sheet1" sheetId="1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68" i="1" l="1"/>
  <c r="K26" i="1"/>
  <c r="K24" i="1"/>
  <c r="C24" i="1" s="1"/>
  <c r="K23" i="1"/>
  <c r="D39" i="1" l="1"/>
  <c r="D47" i="1"/>
  <c r="D46" i="1"/>
  <c r="D60" i="1" l="1"/>
  <c r="D61" i="1"/>
  <c r="D62" i="1"/>
  <c r="D33" i="1"/>
  <c r="D34" i="1"/>
  <c r="D35" i="1"/>
  <c r="D38" i="1"/>
  <c r="D40" i="1"/>
  <c r="D43" i="1"/>
  <c r="D44" i="1"/>
  <c r="D45" i="1"/>
  <c r="D50" i="1"/>
  <c r="D51" i="1"/>
  <c r="D52" i="1"/>
  <c r="D53" i="1"/>
  <c r="D54" i="1"/>
  <c r="D55" i="1"/>
  <c r="D56" i="1"/>
  <c r="D57" i="1"/>
  <c r="D58" i="1"/>
  <c r="D59" i="1"/>
  <c r="F24" i="1" l="1"/>
  <c r="C26" i="1"/>
  <c r="C21" i="1"/>
  <c r="C66" i="1"/>
  <c r="I75" i="1" l="1"/>
  <c r="D66" i="1" s="1"/>
  <c r="F25" i="1" l="1"/>
  <c r="F26" i="1" s="1"/>
  <c r="I73" i="1" s="1"/>
  <c r="F28" i="1" s="1"/>
  <c r="C27" i="1"/>
  <c r="C28" i="1" s="1"/>
  <c r="I72" i="1" s="1"/>
  <c r="C30" i="1" s="1"/>
</calcChain>
</file>

<file path=xl/sharedStrings.xml><?xml version="1.0" encoding="utf-8"?>
<sst xmlns="http://schemas.openxmlformats.org/spreadsheetml/2006/main" count="136" uniqueCount="77">
  <si>
    <t xml:space="preserve">Weight of car, driver and safety equipment </t>
  </si>
  <si>
    <t xml:space="preserve">SAE adertised Horsepower </t>
  </si>
  <si>
    <t>Dyno rated, WHP</t>
  </si>
  <si>
    <t xml:space="preserve">Drive train configuration </t>
  </si>
  <si>
    <t>RWD</t>
  </si>
  <si>
    <t>Adjusted Dyno rated HP</t>
  </si>
  <si>
    <t>Boolean Column</t>
  </si>
  <si>
    <t>Modifier Column</t>
  </si>
  <si>
    <t>Calculation Column</t>
  </si>
  <si>
    <t>FWD</t>
  </si>
  <si>
    <t>AWD</t>
  </si>
  <si>
    <t>Base weight to Dyno Horsepower ratio</t>
  </si>
  <si>
    <t>Simple rear spoiler, fixed wing, side skirts, splitter/air dam</t>
  </si>
  <si>
    <t>Diffuser, flat underbody, Aftermarket nose</t>
  </si>
  <si>
    <t>Multi-plane fixed wing, Dynamically adjusted</t>
  </si>
  <si>
    <t>YES</t>
  </si>
  <si>
    <t>NO</t>
  </si>
  <si>
    <t>Aftermarket racing 2 - Piece rotors</t>
  </si>
  <si>
    <t>Aftermarket or OEM multi-master cylinder system, caliper with greater than 4 pistons. ABS reprogram or swap</t>
  </si>
  <si>
    <t>Aftermarket or OEM 6+ piston systems, non-ferrous rotors. After market or race-developed ABS systems</t>
  </si>
  <si>
    <t>Aero</t>
  </si>
  <si>
    <t>Brake</t>
  </si>
  <si>
    <t>Modifer</t>
  </si>
  <si>
    <t>Adjustable shocks, max 2 way adjustable (Standard Koni, Bilstein,etc.), re-valving or re-oiling stock shocks</t>
  </si>
  <si>
    <r>
      <t xml:space="preserve">Performance monotubes, max 3 way adjustable </t>
    </r>
    <r>
      <rPr>
        <sz val="9"/>
        <color rgb="FF000000"/>
        <rFont val="Arial"/>
        <family val="2"/>
      </rPr>
      <t>(MCS, Moton, Penske, etc)"</t>
    </r>
  </si>
  <si>
    <t>Electronic/in-car adjustable shocks, modified suspension mounting points</t>
  </si>
  <si>
    <t>Suspension</t>
  </si>
  <si>
    <t>Intake manifold swap or modification</t>
  </si>
  <si>
    <t>Header swap or modification</t>
  </si>
  <si>
    <t>Injector/carburettor swap or modification</t>
  </si>
  <si>
    <t>Performance cam or regrind</t>
  </si>
  <si>
    <t>Overbore (0.060+)</t>
  </si>
  <si>
    <t>Stroke increase</t>
  </si>
  <si>
    <t>Compression ratio increase</t>
  </si>
  <si>
    <t>Head swap</t>
  </si>
  <si>
    <t>Head porting</t>
  </si>
  <si>
    <t>Oversize valves</t>
  </si>
  <si>
    <t>Programmable, flashed, or chipped ECU on a NA vehicle</t>
  </si>
  <si>
    <t>Engine</t>
  </si>
  <si>
    <t>Programmable, flashed, or chipped ECU on a stock forced induction vehicle including up to 5 PSI boost increase over stock</t>
  </si>
  <si>
    <t xml:space="preserve">Dyno or specific Evaluation </t>
  </si>
  <si>
    <t>Forced induction added to Naturally aspirated vehicle. Includes Programmable, flashed, or chipped ECU and boost is open</t>
  </si>
  <si>
    <t>Less than 8.0 lbs/mm tire width</t>
  </si>
  <si>
    <t>Greater than 8.0 to 11.0</t>
  </si>
  <si>
    <t>Greater than 11.0 to 14.0</t>
  </si>
  <si>
    <t>Greater than 14.0 to 18.0</t>
  </si>
  <si>
    <t>Greater than 18.0</t>
  </si>
  <si>
    <t>Tire width</t>
  </si>
  <si>
    <t>Weight to tire Ratio</t>
  </si>
  <si>
    <t>Tire width modifer</t>
  </si>
  <si>
    <t xml:space="preserve">DOT tread wear Rating </t>
  </si>
  <si>
    <t>Total Modifiers</t>
  </si>
  <si>
    <t xml:space="preserve">Class </t>
  </si>
  <si>
    <t>Tire Width and Tread wear rating</t>
  </si>
  <si>
    <t xml:space="preserve"> </t>
  </si>
  <si>
    <t>Dyno Classing</t>
  </si>
  <si>
    <t>Classing  Weight to Power ratio</t>
  </si>
  <si>
    <t>Base Weight to Power ratio</t>
  </si>
  <si>
    <t>Classes are as folllows</t>
  </si>
  <si>
    <t>is appropriate for your modifications. If your Engine modifications is not listed it is recommended to use the Dyno Classing</t>
  </si>
  <si>
    <t xml:space="preserve">1. This calculator is used to detemine the appropriate class for your vehicle. It will calculate a base Weight to Power ratio. </t>
  </si>
  <si>
    <t xml:space="preserve">2. The modifers are then applied based on actual vehicle prep. You will have to determine which method of classing </t>
  </si>
  <si>
    <t>Trials Series</t>
  </si>
  <si>
    <t xml:space="preserve">MiDiv SCCA Time </t>
  </si>
  <si>
    <t>Camber adjustment devices (Plates, ball joints, bushings, etc…)</t>
  </si>
  <si>
    <t>Adjustable perch dampers such as coil overs OR Weight jacking systems that allow for corner weightingof the vehicle</t>
  </si>
  <si>
    <t>SAE HP Classing</t>
  </si>
  <si>
    <t xml:space="preserve">3. User inputs are highlighted in Green and generally have drop down menus (Use arrrows next to cell) to assist in selections. </t>
  </si>
  <si>
    <t>200 or higher</t>
  </si>
  <si>
    <t>199 to 100</t>
  </si>
  <si>
    <t>99 to 40</t>
  </si>
  <si>
    <t xml:space="preserve">Auto X </t>
  </si>
  <si>
    <t>Prod A (PA) = greater than 19.0 lb/hp</t>
  </si>
  <si>
    <t>Prod B (PB) = greater than 15.0 to 19.0</t>
  </si>
  <si>
    <t>Prod C (PC) = greater than 11.0 to 15.0</t>
  </si>
  <si>
    <t>Prod D (PD) = greater than 7.0 to 11.0</t>
  </si>
  <si>
    <t>Prod E (PE) = 7.0 or less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</si>
</sst>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2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9"/>
      <color rgb="FF000000"/>
      <name val="Arial"/>
      <family val="2"/>
    </font>
    <font>
      <sz val="16"/>
      <color rgb="FF000000"/>
      <name val="Arial"/>
      <family val="2"/>
    </font>
    <font>
      <sz val="10"/>
      <color theme="1"/>
      <name val="Calibri"/>
      <family val="2"/>
      <scheme val="minor"/>
    </font>
    <font>
      <i/>
      <sz val="10"/>
      <color rgb="FF222222"/>
      <name val="Arial"/>
      <family val="2"/>
    </font>
    <font>
      <sz val="10"/>
      <color theme="1"/>
      <name val="ArialMT"/>
    </font>
    <font>
      <sz val="20"/>
      <color theme="1"/>
      <name val="Calibri (Body)"/>
    </font>
    <font>
      <sz val="2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6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0" fillId="3" borderId="0" xfId="0" applyFill="1" applyBorder="1"/>
    <xf numFmtId="0" fontId="0" fillId="4" borderId="0" xfId="0" applyFill="1" applyBorder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0" fontId="0" fillId="2" borderId="0" xfId="0" applyFill="1" applyBorder="1" applyAlignment="1">
      <alignment wrapText="1"/>
    </xf>
    <xf numFmtId="0" fontId="1" fillId="0" borderId="0" xfId="0" applyFont="1" applyAlignment="1">
      <alignment wrapText="1"/>
    </xf>
    <xf numFmtId="0" fontId="0" fillId="3" borderId="0" xfId="0" applyFont="1" applyFill="1" applyBorder="1" applyAlignment="1"/>
    <xf numFmtId="0" fontId="0" fillId="0" borderId="0" xfId="0" applyBorder="1"/>
    <xf numFmtId="164" fontId="0" fillId="0" borderId="0" xfId="0" applyNumberForma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5" fillId="0" borderId="0" xfId="0" applyFont="1"/>
    <xf numFmtId="0" fontId="1" fillId="0" borderId="1" xfId="0" applyFont="1" applyBorder="1" applyAlignment="1">
      <alignment wrapText="1"/>
    </xf>
    <xf numFmtId="0" fontId="1" fillId="0" borderId="4" xfId="0" applyFont="1" applyBorder="1"/>
    <xf numFmtId="0" fontId="1" fillId="0" borderId="7" xfId="0" applyFont="1" applyBorder="1"/>
    <xf numFmtId="0" fontId="1" fillId="0" borderId="4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7" xfId="0" applyFont="1" applyBorder="1" applyAlignment="1">
      <alignment wrapText="1"/>
    </xf>
    <xf numFmtId="0" fontId="7" fillId="0" borderId="0" xfId="0" applyFont="1" applyFill="1" applyBorder="1" applyAlignment="1">
      <alignment wrapText="1"/>
    </xf>
    <xf numFmtId="0" fontId="1" fillId="0" borderId="1" xfId="0" applyFont="1" applyBorder="1"/>
    <xf numFmtId="0" fontId="0" fillId="0" borderId="0" xfId="0" applyFill="1" applyBorder="1"/>
    <xf numFmtId="0" fontId="0" fillId="0" borderId="0" xfId="0" applyFill="1" applyBorder="1" applyAlignment="1">
      <alignment wrapText="1"/>
    </xf>
    <xf numFmtId="0" fontId="1" fillId="0" borderId="1" xfId="0" applyFont="1" applyFill="1" applyBorder="1" applyAlignment="1">
      <alignment wrapText="1"/>
    </xf>
    <xf numFmtId="0" fontId="8" fillId="0" borderId="4" xfId="0" applyFont="1" applyBorder="1"/>
    <xf numFmtId="0" fontId="1" fillId="0" borderId="4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164" fontId="1" fillId="0" borderId="9" xfId="0" applyNumberFormat="1" applyFont="1" applyBorder="1" applyAlignment="1">
      <alignment horizontal="center"/>
    </xf>
    <xf numFmtId="0" fontId="5" fillId="0" borderId="0" xfId="0" applyFont="1" applyFill="1" applyBorder="1"/>
    <xf numFmtId="0" fontId="0" fillId="0" borderId="6" xfId="0" applyBorder="1" applyAlignment="1">
      <alignment horizontal="center"/>
    </xf>
    <xf numFmtId="164" fontId="0" fillId="0" borderId="6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2" fontId="0" fillId="0" borderId="9" xfId="0" applyNumberFormat="1" applyBorder="1" applyAlignment="1">
      <alignment horizontal="center" wrapText="1"/>
    </xf>
    <xf numFmtId="0" fontId="0" fillId="0" borderId="3" xfId="0" applyBorder="1" applyAlignment="1">
      <alignment horizontal="center"/>
    </xf>
    <xf numFmtId="0" fontId="1" fillId="0" borderId="0" xfId="0" applyFont="1" applyFill="1" applyBorder="1" applyAlignment="1">
      <alignment wrapText="1"/>
    </xf>
    <xf numFmtId="0" fontId="9" fillId="0" borderId="0" xfId="0" applyFont="1"/>
    <xf numFmtId="0" fontId="5" fillId="0" borderId="0" xfId="0" applyFont="1" applyAlignment="1">
      <alignment horizontal="center"/>
    </xf>
    <xf numFmtId="0" fontId="5" fillId="2" borderId="0" xfId="0" applyFont="1" applyFill="1" applyBorder="1" applyAlignment="1">
      <alignment wrapText="1"/>
    </xf>
    <xf numFmtId="0" fontId="5" fillId="3" borderId="0" xfId="0" applyFont="1" applyFill="1" applyBorder="1"/>
    <xf numFmtId="0" fontId="0" fillId="0" borderId="1" xfId="0" applyBorder="1"/>
    <xf numFmtId="0" fontId="0" fillId="0" borderId="4" xfId="0" applyBorder="1"/>
    <xf numFmtId="0" fontId="0" fillId="0" borderId="4" xfId="0" applyFill="1" applyBorder="1"/>
    <xf numFmtId="0" fontId="5" fillId="0" borderId="7" xfId="0" applyFont="1" applyFill="1" applyBorder="1"/>
    <xf numFmtId="164" fontId="5" fillId="0" borderId="9" xfId="0" applyNumberFormat="1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0" fontId="5" fillId="0" borderId="7" xfId="0" applyFont="1" applyBorder="1"/>
    <xf numFmtId="164" fontId="7" fillId="0" borderId="9" xfId="0" applyNumberFormat="1" applyFont="1" applyBorder="1" applyAlignment="1">
      <alignment horizontal="center"/>
    </xf>
    <xf numFmtId="0" fontId="10" fillId="0" borderId="0" xfId="0" applyFont="1"/>
    <xf numFmtId="0" fontId="0" fillId="0" borderId="0" xfId="0" applyFill="1"/>
    <xf numFmtId="0" fontId="4" fillId="0" borderId="0" xfId="0" applyFont="1" applyFill="1" applyBorder="1"/>
    <xf numFmtId="0" fontId="5" fillId="0" borderId="0" xfId="0" applyFont="1" applyFill="1"/>
    <xf numFmtId="164" fontId="1" fillId="0" borderId="0" xfId="0" applyNumberFormat="1" applyFont="1" applyFill="1"/>
    <xf numFmtId="0" fontId="0" fillId="0" borderId="0" xfId="0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1" fillId="0" borderId="0" xfId="0" applyFont="1"/>
    <xf numFmtId="0" fontId="4" fillId="0" borderId="0" xfId="0" applyFont="1"/>
    <xf numFmtId="0" fontId="12" fillId="0" borderId="0" xfId="0" applyFont="1"/>
    <xf numFmtId="0" fontId="1" fillId="0" borderId="0" xfId="0" applyFont="1" applyAlignment="1">
      <alignment horizontal="left" vertical="center" indent="12"/>
    </xf>
    <xf numFmtId="0" fontId="0" fillId="0" borderId="0" xfId="0" applyAlignment="1" applyProtection="1">
      <alignment horizontal="center"/>
      <protection locked="0"/>
    </xf>
    <xf numFmtId="164" fontId="1" fillId="0" borderId="0" xfId="0" applyNumberFormat="1" applyFont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6" fillId="0" borderId="0" xfId="0" applyFont="1" applyBorder="1" applyAlignment="1">
      <alignment wrapText="1"/>
    </xf>
    <xf numFmtId="0" fontId="1" fillId="0" borderId="10" xfId="0" applyFont="1" applyBorder="1" applyAlignment="1">
      <alignment wrapText="1"/>
    </xf>
    <xf numFmtId="164" fontId="0" fillId="0" borderId="12" xfId="0" applyNumberFormat="1" applyBorder="1" applyAlignment="1">
      <alignment horizontal="center"/>
    </xf>
    <xf numFmtId="0" fontId="6" fillId="0" borderId="4" xfId="0" applyFont="1" applyBorder="1" applyAlignment="1">
      <alignment wrapText="1"/>
    </xf>
    <xf numFmtId="164" fontId="0" fillId="0" borderId="13" xfId="0" applyNumberFormat="1" applyBorder="1" applyAlignment="1">
      <alignment horizontal="center"/>
    </xf>
    <xf numFmtId="0" fontId="1" fillId="0" borderId="0" xfId="0" applyFont="1" applyFill="1" applyBorder="1"/>
    <xf numFmtId="0" fontId="0" fillId="5" borderId="8" xfId="0" applyFill="1" applyBorder="1" applyAlignment="1" applyProtection="1">
      <alignment horizontal="center"/>
      <protection locked="0"/>
    </xf>
    <xf numFmtId="0" fontId="0" fillId="5" borderId="2" xfId="0" applyFill="1" applyBorder="1" applyAlignment="1">
      <alignment horizontal="center"/>
    </xf>
    <xf numFmtId="0" fontId="0" fillId="5" borderId="3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6" xfId="0" quotePrefix="1" applyFill="1" applyBorder="1" applyAlignment="1" applyProtection="1">
      <alignment horizontal="center"/>
      <protection locked="0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1" fillId="5" borderId="2" xfId="0" applyFont="1" applyFill="1" applyBorder="1" applyAlignment="1" applyProtection="1">
      <alignment horizontal="center"/>
      <protection locked="0"/>
    </xf>
    <xf numFmtId="0" fontId="1" fillId="5" borderId="5" xfId="0" applyFont="1" applyFill="1" applyBorder="1" applyAlignment="1" applyProtection="1">
      <alignment horizontal="center"/>
      <protection locked="0"/>
    </xf>
    <xf numFmtId="0" fontId="1" fillId="5" borderId="8" xfId="0" applyFont="1" applyFill="1" applyBorder="1" applyAlignment="1" applyProtection="1">
      <alignment horizontal="center"/>
      <protection locked="0"/>
    </xf>
    <xf numFmtId="0" fontId="0" fillId="5" borderId="11" xfId="0" applyFill="1" applyBorder="1" applyAlignment="1" applyProtection="1">
      <alignment horizontal="center"/>
      <protection locked="0"/>
    </xf>
    <xf numFmtId="0" fontId="0" fillId="0" borderId="0" xfId="0" quotePrefix="1" applyAlignment="1">
      <alignment horizontal="left"/>
    </xf>
    <xf numFmtId="164" fontId="0" fillId="5" borderId="3" xfId="0" applyNumberFormat="1" applyFill="1" applyBorder="1" applyAlignment="1" applyProtection="1">
      <alignment horizontal="center"/>
      <protection locked="0"/>
    </xf>
    <xf numFmtId="0" fontId="0" fillId="6" borderId="3" xfId="0" applyFill="1" applyBorder="1" applyAlignment="1" applyProtection="1">
      <alignment horizontal="center"/>
      <protection locked="0"/>
    </xf>
  </cellXfs>
  <cellStyles count="5">
    <cellStyle name="Followed Hyperlink" xfId="2" builtinId="9" hidden="1"/>
    <cellStyle name="Followed Hyperlink" xfId="4" builtinId="9" hidden="1"/>
    <cellStyle name="Hyperlink" xfId="1" builtinId="8" hidden="1"/>
    <cellStyle name="Hyperlink" xfId="3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25400</xdr:colOff>
      <xdr:row>0</xdr:row>
      <xdr:rowOff>63500</xdr:rowOff>
    </xdr:from>
    <xdr:to>
      <xdr:col>3</xdr:col>
      <xdr:colOff>977900</xdr:colOff>
      <xdr:row>5</xdr:row>
      <xdr:rowOff>76200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0900" y="63500"/>
          <a:ext cx="4660900" cy="1485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R115"/>
  <sheetViews>
    <sheetView tabSelected="1" topLeftCell="A64" workbookViewId="0">
      <selection activeCell="E79" sqref="E79"/>
    </sheetView>
  </sheetViews>
  <sheetFormatPr defaultColWidth="10.6640625" defaultRowHeight="15.5" outlineLevelCol="1"/>
  <cols>
    <col min="2" max="2" width="36.33203125" customWidth="1"/>
    <col min="3" max="3" width="12.33203125" style="5" customWidth="1"/>
    <col min="4" max="4" width="14" style="5" customWidth="1"/>
    <col min="5" max="5" width="36.1640625" customWidth="1"/>
    <col min="7" max="7" width="14" customWidth="1"/>
    <col min="8" max="8" width="10.83203125" hidden="1" customWidth="1"/>
    <col min="9" max="9" width="41.83203125" style="7" hidden="1" customWidth="1" outlineLevel="1"/>
    <col min="10" max="10" width="16.1640625" style="3" hidden="1" customWidth="1" outlineLevel="1"/>
    <col min="11" max="11" width="18.5" style="4" hidden="1" customWidth="1" outlineLevel="1"/>
    <col min="12" max="12" width="10.83203125" hidden="1" customWidth="1" collapsed="1"/>
    <col min="13" max="13" width="10.6640625" customWidth="1"/>
  </cols>
  <sheetData>
    <row r="3" spans="2:5" ht="33.5">
      <c r="E3" s="60" t="s">
        <v>63</v>
      </c>
    </row>
    <row r="4" spans="2:5" ht="33.5">
      <c r="E4" s="60" t="s">
        <v>62</v>
      </c>
    </row>
    <row r="7" spans="2:5">
      <c r="B7" t="s">
        <v>60</v>
      </c>
    </row>
    <row r="8" spans="2:5">
      <c r="B8" t="s">
        <v>61</v>
      </c>
    </row>
    <row r="9" spans="2:5">
      <c r="B9" t="s">
        <v>59</v>
      </c>
    </row>
    <row r="10" spans="2:5">
      <c r="B10" t="s">
        <v>67</v>
      </c>
    </row>
    <row r="12" spans="2:5">
      <c r="B12" t="s">
        <v>58</v>
      </c>
    </row>
    <row r="13" spans="2:5">
      <c r="B13" s="61" t="s">
        <v>72</v>
      </c>
    </row>
    <row r="14" spans="2:5">
      <c r="B14" s="61" t="s">
        <v>73</v>
      </c>
    </row>
    <row r="15" spans="2:5">
      <c r="B15" s="61" t="s">
        <v>74</v>
      </c>
      <c r="C15" s="83"/>
    </row>
    <row r="16" spans="2:5">
      <c r="B16" s="61" t="s">
        <v>75</v>
      </c>
    </row>
    <row r="17" spans="2:18">
      <c r="B17" s="61" t="s">
        <v>76</v>
      </c>
    </row>
    <row r="19" spans="2:18" ht="26">
      <c r="B19" s="58" t="s">
        <v>66</v>
      </c>
      <c r="E19" s="59" t="s">
        <v>55</v>
      </c>
    </row>
    <row r="20" spans="2:18" ht="16" thickBot="1"/>
    <row r="21" spans="2:18" ht="16" thickBot="1">
      <c r="B21" s="43" t="s">
        <v>0</v>
      </c>
      <c r="C21" s="85">
        <f>F21</f>
        <v>2540</v>
      </c>
      <c r="E21" s="43" t="s">
        <v>0</v>
      </c>
      <c r="F21" s="74">
        <v>2540</v>
      </c>
    </row>
    <row r="22" spans="2:18">
      <c r="B22" s="44" t="s">
        <v>1</v>
      </c>
      <c r="C22" s="75">
        <v>142</v>
      </c>
      <c r="E22" s="43" t="s">
        <v>2</v>
      </c>
      <c r="F22" s="84">
        <v>119.3</v>
      </c>
      <c r="I22" s="7" t="s">
        <v>6</v>
      </c>
      <c r="J22" s="3" t="s">
        <v>7</v>
      </c>
      <c r="K22" s="4" t="s">
        <v>8</v>
      </c>
      <c r="N22" t="s">
        <v>54</v>
      </c>
      <c r="P22" t="s">
        <v>54</v>
      </c>
      <c r="R22" t="s">
        <v>54</v>
      </c>
    </row>
    <row r="23" spans="2:18">
      <c r="B23" s="44" t="s">
        <v>3</v>
      </c>
      <c r="C23" s="76" t="s">
        <v>4</v>
      </c>
      <c r="D23" s="62"/>
      <c r="E23" s="44"/>
      <c r="F23" s="48"/>
      <c r="I23" s="7" t="s">
        <v>9</v>
      </c>
      <c r="J23" s="3">
        <v>0.88</v>
      </c>
      <c r="K23" s="4">
        <f>$C$22*$J23</f>
        <v>124.96</v>
      </c>
    </row>
    <row r="24" spans="2:18">
      <c r="B24" s="44" t="s">
        <v>5</v>
      </c>
      <c r="C24" s="48">
        <f>IF(C23="RWD",K24,IF(C23="AWD",K26,IF(C23="FWD",K23,0)))</f>
        <v>119.28</v>
      </c>
      <c r="E24" s="44" t="s">
        <v>11</v>
      </c>
      <c r="F24" s="48">
        <f>(F21/F22)</f>
        <v>21.290863369656329</v>
      </c>
      <c r="I24" s="7" t="s">
        <v>4</v>
      </c>
      <c r="J24" s="3">
        <v>0.84</v>
      </c>
      <c r="K24" s="4">
        <f>$C$22*$J24</f>
        <v>119.28</v>
      </c>
    </row>
    <row r="25" spans="2:18">
      <c r="B25" s="44"/>
      <c r="C25" s="48"/>
      <c r="E25" s="45" t="s">
        <v>51</v>
      </c>
      <c r="F25" s="48">
        <f>SUM(D:D)-SUM(D50:D62)</f>
        <v>-1.4</v>
      </c>
      <c r="I25" s="7" t="s">
        <v>10</v>
      </c>
    </row>
    <row r="26" spans="2:18" ht="26">
      <c r="B26" s="44" t="s">
        <v>57</v>
      </c>
      <c r="C26" s="32">
        <f>(C21/C24)</f>
        <v>21.294433266264253</v>
      </c>
      <c r="E26" s="45" t="s">
        <v>56</v>
      </c>
      <c r="F26" s="33">
        <f>F24+F25</f>
        <v>19.89086336965633</v>
      </c>
      <c r="I26" s="8" t="s">
        <v>12</v>
      </c>
      <c r="J26" s="3">
        <v>0.79</v>
      </c>
      <c r="K26" s="4">
        <f>$C$22*$J26</f>
        <v>112.18</v>
      </c>
    </row>
    <row r="27" spans="2:18">
      <c r="B27" s="45" t="s">
        <v>51</v>
      </c>
      <c r="C27" s="32">
        <f>SUM(D33:D83)</f>
        <v>-2.5499999999999998</v>
      </c>
      <c r="E27" s="44"/>
      <c r="F27" s="48"/>
      <c r="I27" s="8" t="s">
        <v>13</v>
      </c>
      <c r="J27" s="3">
        <v>-0.1</v>
      </c>
      <c r="K27" s="23"/>
      <c r="L27" s="52"/>
      <c r="M27" s="52"/>
      <c r="N27" s="52"/>
      <c r="O27" s="52"/>
      <c r="P27" s="52"/>
      <c r="Q27" s="52"/>
      <c r="R27" s="52"/>
    </row>
    <row r="28" spans="2:18" ht="26.5" thickBot="1">
      <c r="B28" s="45" t="s">
        <v>56</v>
      </c>
      <c r="C28" s="33">
        <f>C26+C27</f>
        <v>18.744433266264252</v>
      </c>
      <c r="E28" s="49"/>
      <c r="F28" s="50" t="str">
        <f>I73</f>
        <v>Prod A</v>
      </c>
      <c r="I28" s="8" t="s">
        <v>14</v>
      </c>
      <c r="J28" s="9">
        <v>-0.2</v>
      </c>
      <c r="K28" s="53"/>
      <c r="L28" s="52"/>
      <c r="M28" s="52"/>
      <c r="N28" s="52"/>
      <c r="O28" s="52"/>
      <c r="P28" s="52"/>
      <c r="Q28" s="52"/>
      <c r="R28" s="52"/>
    </row>
    <row r="29" spans="2:18" ht="26">
      <c r="B29" s="45"/>
      <c r="C29" s="32"/>
      <c r="E29" s="10"/>
      <c r="F29" s="12"/>
      <c r="J29" s="3">
        <v>-0.4</v>
      </c>
      <c r="K29" s="53"/>
      <c r="L29" s="52"/>
      <c r="M29" s="52"/>
      <c r="N29" s="52"/>
      <c r="O29" s="52"/>
      <c r="P29" s="52"/>
      <c r="Q29" s="52"/>
      <c r="R29" s="52"/>
    </row>
    <row r="30" spans="2:18" ht="21.5" thickBot="1">
      <c r="B30" s="46" t="s">
        <v>52</v>
      </c>
      <c r="C30" s="47" t="str">
        <f>I72</f>
        <v>Prod B</v>
      </c>
      <c r="D30" s="40"/>
      <c r="E30" s="10"/>
      <c r="F30" s="12"/>
      <c r="I30" s="7" t="s">
        <v>15</v>
      </c>
      <c r="K30" s="23"/>
      <c r="L30" s="52"/>
      <c r="M30" s="52"/>
      <c r="N30" s="52"/>
      <c r="O30" s="52"/>
      <c r="P30" s="52"/>
      <c r="Q30" s="52"/>
      <c r="R30" s="52"/>
    </row>
    <row r="31" spans="2:18" ht="21">
      <c r="B31" s="23"/>
      <c r="C31" s="11"/>
      <c r="E31" s="10"/>
      <c r="F31" s="12"/>
      <c r="I31" s="41" t="s">
        <v>16</v>
      </c>
      <c r="K31" s="23"/>
      <c r="L31" s="52"/>
      <c r="M31" s="52"/>
      <c r="N31" s="52"/>
      <c r="O31" s="52"/>
      <c r="P31" s="52"/>
      <c r="Q31" s="52"/>
      <c r="R31" s="52"/>
    </row>
    <row r="32" spans="2:18" s="13" customFormat="1" ht="21.5" thickBot="1">
      <c r="B32" s="13" t="s">
        <v>20</v>
      </c>
      <c r="C32" s="5"/>
      <c r="D32" s="5" t="s">
        <v>22</v>
      </c>
      <c r="E32"/>
      <c r="F32"/>
      <c r="I32" s="8" t="s">
        <v>17</v>
      </c>
      <c r="J32" s="42"/>
      <c r="K32" s="30"/>
      <c r="L32" s="54"/>
      <c r="M32" s="54"/>
      <c r="N32" s="54"/>
      <c r="O32" s="54"/>
      <c r="P32" s="54"/>
      <c r="Q32" s="54"/>
      <c r="R32" s="54"/>
    </row>
    <row r="33" spans="2:18" ht="38.5">
      <c r="B33" s="14" t="s">
        <v>12</v>
      </c>
      <c r="C33" s="77" t="s">
        <v>15</v>
      </c>
      <c r="D33" s="34">
        <f>IF(C33="YES",J27,0)</f>
        <v>-0.1</v>
      </c>
      <c r="I33" s="17" t="s">
        <v>18</v>
      </c>
      <c r="J33" s="1">
        <v>-0.1</v>
      </c>
      <c r="K33" s="23"/>
      <c r="L33" s="52"/>
      <c r="M33" s="52"/>
      <c r="N33" s="52"/>
      <c r="O33" s="52"/>
      <c r="P33" s="52"/>
      <c r="Q33" s="52"/>
      <c r="R33" s="52"/>
    </row>
    <row r="34" spans="2:18" ht="26">
      <c r="B34" s="15" t="s">
        <v>13</v>
      </c>
      <c r="C34" s="78" t="s">
        <v>16</v>
      </c>
      <c r="D34" s="32">
        <f>IF(C34="YES",J28,0)</f>
        <v>0</v>
      </c>
      <c r="H34" s="2"/>
      <c r="I34" s="8" t="s">
        <v>19</v>
      </c>
      <c r="J34" s="1">
        <v>-0.4</v>
      </c>
      <c r="K34" s="23"/>
      <c r="L34" s="55"/>
      <c r="M34" s="55"/>
      <c r="N34" s="55"/>
      <c r="O34" s="55"/>
      <c r="P34" s="55"/>
      <c r="Q34" s="55"/>
      <c r="R34" s="55"/>
    </row>
    <row r="35" spans="2:18" ht="26.5" thickBot="1">
      <c r="B35" s="16" t="s">
        <v>14</v>
      </c>
      <c r="C35" s="72" t="s">
        <v>16</v>
      </c>
      <c r="D35" s="35">
        <f>IF(C35="YES",J29,0)</f>
        <v>0</v>
      </c>
      <c r="E35" s="2"/>
      <c r="F35" s="2"/>
      <c r="H35" s="2"/>
      <c r="I35" s="8" t="s">
        <v>23</v>
      </c>
      <c r="J35" s="1">
        <v>-0.6</v>
      </c>
      <c r="K35" s="23"/>
      <c r="L35" s="55"/>
      <c r="M35" s="55"/>
      <c r="N35" s="55"/>
      <c r="O35" s="55"/>
      <c r="P35" s="55"/>
      <c r="Q35" s="55"/>
      <c r="R35" s="55"/>
    </row>
    <row r="36" spans="2:18" ht="25">
      <c r="C36" s="62"/>
      <c r="D36" s="6"/>
      <c r="E36" s="2"/>
      <c r="F36" s="2"/>
      <c r="H36" s="2"/>
      <c r="I36" s="8" t="s">
        <v>24</v>
      </c>
      <c r="J36" s="1">
        <v>-0.2</v>
      </c>
      <c r="K36" s="23"/>
      <c r="L36" s="55"/>
      <c r="M36" s="55"/>
      <c r="N36" s="55"/>
      <c r="O36" s="55"/>
      <c r="P36" s="55"/>
      <c r="Q36" s="55"/>
      <c r="R36" s="55"/>
    </row>
    <row r="37" spans="2:18" ht="26" thickBot="1">
      <c r="B37" s="13" t="s">
        <v>21</v>
      </c>
      <c r="C37" s="62"/>
      <c r="D37" s="5" t="s">
        <v>22</v>
      </c>
      <c r="E37" s="2"/>
      <c r="F37" s="2"/>
      <c r="H37" s="2"/>
      <c r="I37" s="19" t="s">
        <v>25</v>
      </c>
      <c r="J37" s="1">
        <v>-0.4</v>
      </c>
      <c r="K37" s="23"/>
      <c r="L37" s="55"/>
      <c r="M37" s="55"/>
      <c r="N37" s="55"/>
      <c r="O37" s="55"/>
      <c r="P37" s="55"/>
      <c r="Q37" s="55"/>
      <c r="R37" s="55"/>
    </row>
    <row r="38" spans="2:18" ht="24">
      <c r="B38" s="14" t="s">
        <v>17</v>
      </c>
      <c r="C38" s="79" t="s">
        <v>16</v>
      </c>
      <c r="D38" s="34">
        <f>IF(C38="YES",J33,0)</f>
        <v>0</v>
      </c>
      <c r="E38" s="2"/>
      <c r="F38" s="2"/>
      <c r="H38" s="2"/>
      <c r="I38" s="66" t="s">
        <v>65</v>
      </c>
      <c r="J38" s="1">
        <v>-0.8</v>
      </c>
      <c r="K38" s="23"/>
      <c r="L38" s="55"/>
      <c r="M38" s="55"/>
      <c r="N38" s="55"/>
      <c r="O38" s="55"/>
      <c r="P38" s="55"/>
      <c r="Q38" s="55"/>
      <c r="R38" s="55"/>
    </row>
    <row r="39" spans="2:18" ht="38.5">
      <c r="B39" s="17" t="s">
        <v>18</v>
      </c>
      <c r="C39" s="80" t="s">
        <v>16</v>
      </c>
      <c r="D39" s="32">
        <f>IF(C39="YES",J34,0)</f>
        <v>0</v>
      </c>
      <c r="E39" s="2"/>
      <c r="F39" s="2"/>
      <c r="H39" s="2"/>
      <c r="I39" s="66" t="s">
        <v>64</v>
      </c>
      <c r="J39" s="1">
        <v>-0.2</v>
      </c>
      <c r="K39" s="23"/>
      <c r="L39" s="55"/>
      <c r="M39" s="55"/>
      <c r="N39" s="55"/>
      <c r="O39" s="55"/>
      <c r="P39" s="55"/>
      <c r="Q39" s="55"/>
      <c r="R39" s="55"/>
    </row>
    <row r="40" spans="2:18" ht="39" thickBot="1">
      <c r="B40" s="18" t="s">
        <v>19</v>
      </c>
      <c r="C40" s="81" t="s">
        <v>16</v>
      </c>
      <c r="D40" s="35">
        <f>IF(C40="YES",J35,0)</f>
        <v>0</v>
      </c>
      <c r="E40" s="2"/>
      <c r="F40" s="2"/>
      <c r="H40" s="2"/>
      <c r="I40" s="1" t="s">
        <v>27</v>
      </c>
      <c r="J40" s="71">
        <v>-0.2</v>
      </c>
      <c r="K40" s="23"/>
      <c r="L40" s="55"/>
      <c r="M40" s="55"/>
      <c r="N40" s="55"/>
      <c r="O40" s="55"/>
      <c r="P40" s="55"/>
      <c r="Q40" s="55"/>
      <c r="R40" s="55"/>
    </row>
    <row r="41" spans="2:18">
      <c r="C41" s="63"/>
      <c r="D41" s="6"/>
      <c r="E41" s="2"/>
      <c r="F41" s="2"/>
      <c r="H41" s="2"/>
      <c r="I41" s="1" t="s">
        <v>28</v>
      </c>
      <c r="J41" s="1">
        <v>-0.25</v>
      </c>
      <c r="K41" s="23"/>
      <c r="L41" s="55"/>
      <c r="M41" s="55"/>
      <c r="N41" s="55"/>
      <c r="O41" s="55"/>
      <c r="P41" s="55"/>
      <c r="Q41" s="55"/>
      <c r="R41" s="55"/>
    </row>
    <row r="42" spans="2:18" ht="20.5" thickBot="1">
      <c r="B42" s="21" t="s">
        <v>26</v>
      </c>
      <c r="C42" s="63"/>
      <c r="D42" s="5" t="s">
        <v>22</v>
      </c>
      <c r="E42" s="2"/>
      <c r="F42" s="2"/>
      <c r="H42" s="2"/>
      <c r="I42" s="1" t="s">
        <v>29</v>
      </c>
      <c r="J42" s="1">
        <v>-0.15</v>
      </c>
      <c r="K42" s="23"/>
      <c r="L42" s="55"/>
      <c r="M42" s="55"/>
      <c r="N42" s="55"/>
      <c r="O42" s="55"/>
      <c r="P42" s="55"/>
      <c r="Q42" s="55"/>
      <c r="R42" s="55"/>
    </row>
    <row r="43" spans="2:18" ht="39" thickBot="1">
      <c r="B43" s="14" t="s">
        <v>23</v>
      </c>
      <c r="C43" s="77" t="s">
        <v>15</v>
      </c>
      <c r="D43" s="70">
        <f>IF(C43="YES",J36,0)</f>
        <v>-0.2</v>
      </c>
      <c r="E43" s="2"/>
      <c r="F43" s="2"/>
      <c r="I43" s="1" t="s">
        <v>30</v>
      </c>
      <c r="J43" s="1">
        <v>-0.2</v>
      </c>
      <c r="K43" s="23"/>
      <c r="L43" s="52"/>
      <c r="M43" s="52"/>
      <c r="N43" s="52"/>
      <c r="O43" s="52"/>
      <c r="P43" s="52"/>
      <c r="Q43" s="52"/>
      <c r="R43" s="52"/>
    </row>
    <row r="44" spans="2:18" ht="25">
      <c r="B44" s="67" t="s">
        <v>24</v>
      </c>
      <c r="C44" s="82" t="s">
        <v>16</v>
      </c>
      <c r="D44" s="68">
        <f>IF(C44="YES",J37,0)</f>
        <v>0</v>
      </c>
      <c r="E44" s="2"/>
      <c r="F44" s="2"/>
      <c r="I44" s="1" t="s">
        <v>31</v>
      </c>
      <c r="J44" s="1">
        <v>-0.3</v>
      </c>
      <c r="K44" s="23"/>
      <c r="L44" s="52"/>
      <c r="M44" s="52"/>
      <c r="N44" s="52"/>
      <c r="O44" s="52"/>
      <c r="P44" s="52"/>
      <c r="Q44" s="52"/>
      <c r="R44" s="52"/>
    </row>
    <row r="45" spans="2:18" ht="24">
      <c r="B45" s="69" t="s">
        <v>25</v>
      </c>
      <c r="C45" s="78" t="s">
        <v>16</v>
      </c>
      <c r="D45" s="32">
        <f>IF(C45="YES",J38,0)</f>
        <v>0</v>
      </c>
      <c r="I45" s="1" t="s">
        <v>32</v>
      </c>
      <c r="J45" s="1">
        <v>-0.4</v>
      </c>
      <c r="K45" s="23"/>
      <c r="L45" s="52"/>
      <c r="M45" s="52"/>
      <c r="N45" s="52"/>
      <c r="O45" s="52"/>
      <c r="P45" s="52"/>
      <c r="Q45" s="52"/>
      <c r="R45" s="52"/>
    </row>
    <row r="46" spans="2:18" ht="35.5">
      <c r="B46" s="69" t="s">
        <v>65</v>
      </c>
      <c r="C46" s="78" t="s">
        <v>15</v>
      </c>
      <c r="D46" s="32">
        <f>IF(C46="YES",J39,0)</f>
        <v>-0.2</v>
      </c>
      <c r="I46" s="1" t="s">
        <v>33</v>
      </c>
      <c r="J46" s="1">
        <v>-0.4</v>
      </c>
      <c r="K46" s="23"/>
      <c r="L46" s="52"/>
      <c r="M46" s="52"/>
      <c r="N46" s="52"/>
      <c r="O46" s="52"/>
      <c r="P46" s="52"/>
      <c r="Q46" s="52"/>
      <c r="R46" s="52"/>
    </row>
    <row r="47" spans="2:18" ht="30" customHeight="1" thickBot="1">
      <c r="B47" s="20" t="s">
        <v>64</v>
      </c>
      <c r="C47" s="78" t="s">
        <v>15</v>
      </c>
      <c r="D47" s="32">
        <f>IF(C47="YES",J40,0)</f>
        <v>-0.2</v>
      </c>
      <c r="I47" s="1" t="s">
        <v>34</v>
      </c>
      <c r="J47" s="1">
        <v>-0.4</v>
      </c>
      <c r="K47" s="23"/>
      <c r="L47" s="52"/>
      <c r="M47" s="52"/>
      <c r="N47" s="52"/>
      <c r="O47" s="52"/>
      <c r="P47" s="52"/>
      <c r="Q47" s="52"/>
      <c r="R47" s="52"/>
    </row>
    <row r="48" spans="2:18">
      <c r="C48" s="62"/>
      <c r="I48" s="1" t="s">
        <v>35</v>
      </c>
      <c r="J48" s="1">
        <v>-0.5</v>
      </c>
      <c r="K48" s="23"/>
      <c r="L48" s="52"/>
      <c r="M48" s="52"/>
      <c r="N48" s="52"/>
      <c r="O48" s="52"/>
      <c r="P48" s="52"/>
      <c r="Q48" s="52"/>
      <c r="R48" s="52"/>
    </row>
    <row r="49" spans="2:18" ht="16" customHeight="1" thickBot="1">
      <c r="B49" s="13" t="s">
        <v>38</v>
      </c>
      <c r="C49" s="62"/>
      <c r="D49" s="5" t="s">
        <v>22</v>
      </c>
      <c r="I49" s="1" t="s">
        <v>36</v>
      </c>
      <c r="J49" s="1">
        <v>-0.5</v>
      </c>
      <c r="K49" s="23"/>
      <c r="L49" s="52"/>
      <c r="M49" s="52"/>
      <c r="N49" s="52"/>
      <c r="O49" s="52"/>
      <c r="P49" s="52"/>
      <c r="Q49" s="52"/>
      <c r="R49" s="52"/>
    </row>
    <row r="50" spans="2:18" ht="19" customHeight="1">
      <c r="B50" s="22" t="s">
        <v>27</v>
      </c>
      <c r="C50" s="77" t="s">
        <v>15</v>
      </c>
      <c r="D50" s="57">
        <f t="shared" ref="D50:D62" si="0">IF(C50="YES",J41,0)</f>
        <v>-0.25</v>
      </c>
      <c r="I50" s="1" t="s">
        <v>37</v>
      </c>
      <c r="J50" s="1">
        <v>-0.3</v>
      </c>
      <c r="K50" s="23"/>
      <c r="L50" s="52"/>
      <c r="M50" s="52"/>
      <c r="N50" s="52"/>
      <c r="O50" s="52"/>
      <c r="P50" s="52"/>
      <c r="Q50" s="52"/>
      <c r="R50" s="52"/>
    </row>
    <row r="51" spans="2:18" ht="38.5">
      <c r="B51" s="15" t="s">
        <v>28</v>
      </c>
      <c r="C51" s="78" t="s">
        <v>15</v>
      </c>
      <c r="D51" s="33">
        <f t="shared" si="0"/>
        <v>-0.15</v>
      </c>
      <c r="I51" s="8" t="s">
        <v>39</v>
      </c>
      <c r="J51" s="1">
        <v>-0.75</v>
      </c>
      <c r="K51" s="23"/>
      <c r="L51" s="52"/>
      <c r="M51" s="52"/>
      <c r="N51" s="52"/>
      <c r="O51" s="52"/>
      <c r="P51" s="52"/>
      <c r="Q51" s="52"/>
      <c r="R51" s="52"/>
    </row>
    <row r="52" spans="2:18" ht="38.5">
      <c r="B52" s="15" t="s">
        <v>29</v>
      </c>
      <c r="C52" s="78" t="s">
        <v>16</v>
      </c>
      <c r="D52" s="33">
        <f t="shared" si="0"/>
        <v>0</v>
      </c>
      <c r="I52" s="8" t="s">
        <v>41</v>
      </c>
      <c r="J52" s="1">
        <v>-1</v>
      </c>
      <c r="K52" s="23"/>
      <c r="L52" s="52"/>
      <c r="M52" s="52"/>
      <c r="N52" s="52"/>
      <c r="O52" s="52"/>
      <c r="P52" s="52"/>
      <c r="Q52" s="52"/>
      <c r="R52" s="52"/>
    </row>
    <row r="53" spans="2:18">
      <c r="B53" s="15" t="s">
        <v>30</v>
      </c>
      <c r="C53" s="78" t="s">
        <v>16</v>
      </c>
      <c r="D53" s="33">
        <f t="shared" si="0"/>
        <v>0</v>
      </c>
      <c r="J53" s="1" t="s">
        <v>40</v>
      </c>
      <c r="K53" s="23"/>
      <c r="L53" s="52"/>
      <c r="M53" s="52"/>
      <c r="N53" s="52"/>
      <c r="O53" s="52"/>
      <c r="P53" s="52"/>
      <c r="Q53" s="52"/>
      <c r="R53" s="52"/>
    </row>
    <row r="54" spans="2:18">
      <c r="B54" s="15" t="s">
        <v>31</v>
      </c>
      <c r="C54" s="78" t="s">
        <v>16</v>
      </c>
      <c r="D54" s="33">
        <f t="shared" si="0"/>
        <v>0</v>
      </c>
      <c r="I54" s="1" t="s">
        <v>42</v>
      </c>
      <c r="J54" s="3">
        <v>0</v>
      </c>
      <c r="K54" s="23"/>
      <c r="L54" s="52"/>
      <c r="M54" s="52"/>
      <c r="N54" s="52"/>
      <c r="O54" s="52"/>
      <c r="P54" s="52"/>
      <c r="Q54" s="52"/>
      <c r="R54" s="52"/>
    </row>
    <row r="55" spans="2:18">
      <c r="B55" s="15" t="s">
        <v>32</v>
      </c>
      <c r="C55" s="78" t="s">
        <v>16</v>
      </c>
      <c r="D55" s="33">
        <f t="shared" si="0"/>
        <v>0</v>
      </c>
      <c r="I55" s="1" t="s">
        <v>43</v>
      </c>
      <c r="J55" s="1">
        <v>-1.2</v>
      </c>
      <c r="K55" s="23"/>
      <c r="L55" s="52"/>
      <c r="M55" s="52"/>
      <c r="N55" s="52"/>
      <c r="O55" s="52"/>
      <c r="P55" s="52"/>
      <c r="Q55" s="52"/>
      <c r="R55" s="52"/>
    </row>
    <row r="56" spans="2:18">
      <c r="B56" s="15" t="s">
        <v>33</v>
      </c>
      <c r="C56" s="78" t="s">
        <v>16</v>
      </c>
      <c r="D56" s="33">
        <f t="shared" si="0"/>
        <v>0</v>
      </c>
      <c r="I56" s="1" t="s">
        <v>44</v>
      </c>
      <c r="J56" s="1">
        <v>0</v>
      </c>
      <c r="K56" s="23"/>
      <c r="L56" s="52"/>
      <c r="M56" s="52"/>
      <c r="N56" s="52"/>
      <c r="O56" s="52"/>
      <c r="P56" s="52"/>
      <c r="Q56" s="52"/>
      <c r="R56" s="52"/>
    </row>
    <row r="57" spans="2:18">
      <c r="B57" s="15" t="s">
        <v>34</v>
      </c>
      <c r="C57" s="78" t="s">
        <v>16</v>
      </c>
      <c r="D57" s="33">
        <f t="shared" si="0"/>
        <v>0</v>
      </c>
      <c r="I57" s="1" t="s">
        <v>45</v>
      </c>
      <c r="J57" s="1">
        <v>0</v>
      </c>
      <c r="K57" s="23"/>
      <c r="L57" s="52"/>
      <c r="M57" s="52"/>
      <c r="N57" s="52"/>
      <c r="O57" s="52"/>
      <c r="P57" s="52"/>
      <c r="Q57" s="52"/>
      <c r="R57" s="52"/>
    </row>
    <row r="58" spans="2:18">
      <c r="B58" s="15" t="s">
        <v>35</v>
      </c>
      <c r="C58" s="78" t="s">
        <v>16</v>
      </c>
      <c r="D58" s="33">
        <f t="shared" si="0"/>
        <v>0</v>
      </c>
      <c r="I58" s="1" t="s">
        <v>46</v>
      </c>
      <c r="J58" s="1">
        <v>0.6</v>
      </c>
      <c r="K58" s="23"/>
      <c r="L58" s="52"/>
      <c r="M58" s="52"/>
      <c r="N58" s="52"/>
      <c r="O58" s="52"/>
      <c r="P58" s="52"/>
      <c r="Q58" s="52"/>
      <c r="R58" s="52"/>
    </row>
    <row r="59" spans="2:18">
      <c r="B59" s="15" t="s">
        <v>36</v>
      </c>
      <c r="C59" s="78" t="s">
        <v>16</v>
      </c>
      <c r="D59" s="33">
        <f t="shared" si="0"/>
        <v>0</v>
      </c>
      <c r="I59" s="24">
        <v>195</v>
      </c>
      <c r="J59" s="1">
        <v>1.2</v>
      </c>
      <c r="K59" s="23"/>
      <c r="L59" s="52"/>
      <c r="M59" s="52"/>
      <c r="N59" s="52"/>
      <c r="O59" s="52"/>
      <c r="P59" s="52"/>
      <c r="Q59" s="52"/>
      <c r="R59" s="52"/>
    </row>
    <row r="60" spans="2:18" ht="26">
      <c r="B60" s="17" t="s">
        <v>37</v>
      </c>
      <c r="C60" s="78" t="s">
        <v>15</v>
      </c>
      <c r="D60" s="33">
        <f t="shared" si="0"/>
        <v>-0.75</v>
      </c>
      <c r="I60" s="24">
        <v>205</v>
      </c>
      <c r="J60" s="23"/>
      <c r="K60" s="23"/>
      <c r="L60" s="52"/>
      <c r="M60" s="52"/>
      <c r="N60" s="52"/>
      <c r="O60" s="52"/>
      <c r="P60" s="52"/>
      <c r="Q60" s="52"/>
      <c r="R60" s="52"/>
    </row>
    <row r="61" spans="2:18" ht="38.5">
      <c r="B61" s="17" t="s">
        <v>39</v>
      </c>
      <c r="C61" s="78" t="s">
        <v>16</v>
      </c>
      <c r="D61" s="33">
        <f t="shared" si="0"/>
        <v>0</v>
      </c>
      <c r="I61" s="24">
        <v>225</v>
      </c>
      <c r="J61" s="23"/>
      <c r="K61" s="23"/>
      <c r="L61" s="52"/>
      <c r="M61" s="52"/>
      <c r="N61" s="52"/>
      <c r="O61" s="52"/>
      <c r="P61" s="52"/>
      <c r="Q61" s="52"/>
      <c r="R61" s="52"/>
    </row>
    <row r="62" spans="2:18" ht="39" thickBot="1">
      <c r="B62" s="18" t="s">
        <v>41</v>
      </c>
      <c r="C62" s="72" t="s">
        <v>16</v>
      </c>
      <c r="D62" s="36">
        <f t="shared" si="0"/>
        <v>0</v>
      </c>
      <c r="I62" s="24">
        <v>245</v>
      </c>
      <c r="J62" s="23"/>
      <c r="K62" s="23"/>
      <c r="L62" s="52"/>
      <c r="M62" s="52"/>
      <c r="N62" s="52"/>
      <c r="O62" s="52"/>
      <c r="P62" s="52"/>
      <c r="Q62" s="52"/>
      <c r="R62" s="52"/>
    </row>
    <row r="63" spans="2:18">
      <c r="C63" s="62"/>
      <c r="I63" s="24">
        <v>275</v>
      </c>
      <c r="J63" s="23"/>
      <c r="K63" s="23"/>
      <c r="L63" s="52"/>
      <c r="M63" s="52"/>
      <c r="N63" s="52"/>
      <c r="O63" s="52"/>
      <c r="P63" s="52"/>
      <c r="Q63" s="52"/>
      <c r="R63" s="52"/>
    </row>
    <row r="64" spans="2:18" ht="40.5" thickBot="1">
      <c r="B64" s="21" t="s">
        <v>53</v>
      </c>
      <c r="C64" s="62"/>
      <c r="D64" s="5" t="s">
        <v>22</v>
      </c>
      <c r="I64" s="24">
        <v>305</v>
      </c>
      <c r="J64" s="23"/>
      <c r="K64" s="23"/>
      <c r="L64" s="52"/>
      <c r="M64" s="52"/>
      <c r="N64" s="52"/>
      <c r="O64" s="52"/>
      <c r="P64" s="52"/>
      <c r="Q64" s="52"/>
      <c r="R64" s="52"/>
    </row>
    <row r="65" spans="2:18">
      <c r="B65" s="25" t="s">
        <v>47</v>
      </c>
      <c r="C65" s="73">
        <v>225</v>
      </c>
      <c r="D65" s="37"/>
      <c r="I65" s="24">
        <v>315</v>
      </c>
      <c r="J65" s="23"/>
      <c r="K65" s="23"/>
      <c r="L65" s="52"/>
      <c r="M65" s="52"/>
      <c r="N65" s="52"/>
      <c r="O65" s="52"/>
      <c r="P65" s="52"/>
      <c r="Q65" s="52"/>
      <c r="R65" s="52"/>
    </row>
    <row r="66" spans="2:18" ht="16" thickBot="1">
      <c r="B66" s="26" t="s">
        <v>48</v>
      </c>
      <c r="C66" s="64">
        <f>C21/C65</f>
        <v>11.28888888888889</v>
      </c>
      <c r="D66" s="29">
        <f>I75</f>
        <v>0</v>
      </c>
      <c r="I66" s="24">
        <v>330</v>
      </c>
      <c r="J66" s="23"/>
      <c r="K66" s="23"/>
      <c r="L66" s="52"/>
      <c r="M66" s="52"/>
      <c r="N66" s="52"/>
      <c r="O66" s="52"/>
      <c r="P66" s="52"/>
      <c r="Q66" s="52"/>
      <c r="R66" s="52"/>
    </row>
    <row r="67" spans="2:18">
      <c r="B67" s="27" t="s">
        <v>49</v>
      </c>
      <c r="C67" s="65"/>
      <c r="D67" s="31"/>
      <c r="I67" s="1" t="s">
        <v>68</v>
      </c>
      <c r="J67" s="3">
        <v>0</v>
      </c>
      <c r="K67" s="23"/>
      <c r="L67" s="52"/>
      <c r="M67" s="52"/>
      <c r="N67" s="52"/>
      <c r="O67" s="52"/>
      <c r="P67" s="52"/>
      <c r="Q67" s="52"/>
      <c r="R67" s="52"/>
    </row>
    <row r="68" spans="2:18" ht="16" thickBot="1">
      <c r="B68" s="28" t="s">
        <v>50</v>
      </c>
      <c r="C68" s="72" t="s">
        <v>70</v>
      </c>
      <c r="D68" s="29">
        <f>IF(C68="200 or higher",J67,IF(C68="199 to 100",J68,IF(C68="99 to 40 ",J69,IF(C68="Auto X ", J70,-0.7))))</f>
        <v>-0.7</v>
      </c>
      <c r="I68" s="1" t="s">
        <v>69</v>
      </c>
      <c r="J68" s="1">
        <v>-0.3</v>
      </c>
      <c r="K68" s="23"/>
      <c r="L68" s="52"/>
      <c r="M68" s="52"/>
      <c r="N68" s="52"/>
      <c r="O68" s="52"/>
      <c r="P68" s="52"/>
      <c r="Q68" s="52"/>
      <c r="R68" s="52"/>
    </row>
    <row r="69" spans="2:18">
      <c r="B69" s="38"/>
      <c r="C69" s="56"/>
      <c r="D69" s="12"/>
      <c r="I69" s="1" t="s">
        <v>70</v>
      </c>
      <c r="J69" s="1">
        <v>-0.7</v>
      </c>
      <c r="K69" s="23"/>
      <c r="L69" s="52"/>
      <c r="M69" s="52"/>
      <c r="N69" s="52"/>
      <c r="O69" s="52"/>
      <c r="P69" s="52"/>
      <c r="Q69" s="52"/>
      <c r="R69" s="52"/>
    </row>
    <row r="70" spans="2:18" ht="20">
      <c r="B70" s="21"/>
      <c r="I70" s="1" t="s">
        <v>71</v>
      </c>
      <c r="J70" s="23">
        <v>-3</v>
      </c>
      <c r="K70" s="23"/>
      <c r="L70" s="52"/>
      <c r="M70" s="52"/>
      <c r="N70" s="52"/>
      <c r="O70" s="52"/>
      <c r="P70" s="52"/>
      <c r="Q70" s="52"/>
      <c r="R70" s="52"/>
    </row>
    <row r="71" spans="2:18">
      <c r="B71" s="51"/>
      <c r="C71" s="51"/>
      <c r="I71" s="39"/>
      <c r="J71" s="23"/>
      <c r="K71" s="23"/>
      <c r="L71" s="52"/>
      <c r="M71" s="52"/>
      <c r="N71" s="52"/>
      <c r="O71" s="52"/>
      <c r="P71" s="52"/>
      <c r="Q71" s="52"/>
      <c r="R71" s="52"/>
    </row>
    <row r="72" spans="2:18">
      <c r="B72" s="51"/>
      <c r="C72" s="51"/>
      <c r="I72" s="39" t="str">
        <f>IF(AND(C28 &gt; 0,C28 &lt; 7.01),"Prod E",IF(AND(C28 &gt; 7.01,C28 &lt; 11.01),"Prod D",IF(AND(C28 &gt; 11.01,C28 &lt; 15.01),"Prod C",IF(AND(C28 &gt; 15.01,C28 &lt; 19.01),"Prod B",IF(AND(C28 &gt; 19.01,C28 &lt; 25.01),"Prod A","Error")))))</f>
        <v>Prod B</v>
      </c>
      <c r="J72" s="23"/>
      <c r="K72" s="23"/>
      <c r="L72" s="52"/>
      <c r="M72" s="52"/>
      <c r="N72" s="52"/>
      <c r="O72" s="52"/>
      <c r="P72" s="52"/>
      <c r="Q72" s="52"/>
      <c r="R72" s="52"/>
    </row>
    <row r="73" spans="2:18">
      <c r="B73" s="51"/>
      <c r="C73" s="51"/>
      <c r="I73" s="39" t="str">
        <f>IF(AND(F26 &gt; 0,F26 &lt; 7.01),"Prod E",IF(AND(F26 &gt; 7.01,F26 &lt; 11.01),"Prod D",IF(AND(F26 &gt; 11.01,F26 &lt; 15.01),"Prod C",IF(AND(F26 &gt; 15.01,F26&lt; 19.01),"Prod B",IF(AND(F26 &gt; 19.01,F26 &lt; 30.01),"Prod A","Error")))))</f>
        <v>Prod A</v>
      </c>
      <c r="J73" s="23"/>
      <c r="K73" s="23"/>
      <c r="L73" s="52"/>
      <c r="M73" s="52"/>
      <c r="N73" s="52"/>
      <c r="O73" s="52"/>
      <c r="P73" s="52"/>
      <c r="Q73" s="52"/>
      <c r="R73" s="52"/>
    </row>
    <row r="74" spans="2:18">
      <c r="B74" s="51"/>
      <c r="C74" s="51"/>
      <c r="I74" s="24"/>
      <c r="J74" s="51"/>
      <c r="K74" s="23"/>
      <c r="L74" s="52"/>
      <c r="M74" s="52"/>
      <c r="N74" s="52"/>
      <c r="O74" s="52"/>
      <c r="P74" s="52"/>
      <c r="Q74" s="52"/>
      <c r="R74" s="52"/>
    </row>
    <row r="75" spans="2:18">
      <c r="B75" s="51"/>
      <c r="C75" s="51"/>
      <c r="I75" s="39">
        <f>IF(AND(C66 &gt; 0,C66 &lt; 8.01),-1.2,IF(AND(C66 &gt; 8.01,C66 &lt; 11),-0.6,IF(AND(C66 &gt; 11,C66 &lt; 14),0,IF(AND(C66 &gt; 14,C66&lt; 18),0.6,IF(AND(C66 &gt; 18,C66 &lt; 30.01),1.2,"Error")))))</f>
        <v>0</v>
      </c>
      <c r="J75" s="51"/>
      <c r="K75" s="23"/>
      <c r="L75" s="52"/>
      <c r="M75" s="52"/>
      <c r="N75" s="52"/>
      <c r="O75" s="52"/>
      <c r="P75" s="52"/>
      <c r="Q75" s="52"/>
      <c r="R75" s="52"/>
    </row>
    <row r="76" spans="2:18">
      <c r="B76" s="51"/>
      <c r="C76" s="51"/>
      <c r="I76" s="51"/>
      <c r="J76" s="51"/>
      <c r="K76" s="23"/>
      <c r="L76" s="52"/>
      <c r="M76" s="52"/>
      <c r="N76" s="52"/>
      <c r="O76" s="52"/>
      <c r="P76" s="52"/>
      <c r="Q76" s="52"/>
      <c r="R76" s="52"/>
    </row>
    <row r="77" spans="2:18">
      <c r="B77" s="51"/>
      <c r="C77" s="51"/>
      <c r="I77" s="51"/>
      <c r="J77" s="51"/>
      <c r="K77" s="23"/>
      <c r="L77" s="52"/>
      <c r="M77" s="52"/>
      <c r="N77" s="52"/>
      <c r="O77" s="52"/>
      <c r="P77" s="52"/>
      <c r="Q77" s="52"/>
      <c r="R77" s="52"/>
    </row>
    <row r="78" spans="2:18">
      <c r="B78" s="51"/>
      <c r="C78" s="51"/>
      <c r="I78" s="51"/>
      <c r="J78" s="51"/>
      <c r="K78" s="23"/>
      <c r="L78" s="52"/>
      <c r="M78" s="52"/>
      <c r="N78" s="52"/>
      <c r="O78" s="52"/>
      <c r="P78" s="52"/>
      <c r="Q78" s="52"/>
      <c r="R78" s="52"/>
    </row>
    <row r="79" spans="2:18">
      <c r="B79" s="51"/>
      <c r="C79" s="51"/>
      <c r="I79" s="51"/>
      <c r="J79" s="51"/>
      <c r="K79" s="23"/>
      <c r="L79" s="52"/>
      <c r="M79" s="52"/>
      <c r="N79" s="52"/>
      <c r="O79" s="52"/>
      <c r="P79" s="52"/>
      <c r="Q79" s="52"/>
      <c r="R79" s="52"/>
    </row>
    <row r="80" spans="2:18">
      <c r="B80" s="51"/>
      <c r="C80" s="51"/>
      <c r="I80" s="51"/>
      <c r="J80" s="51"/>
      <c r="K80" s="23"/>
      <c r="L80" s="52"/>
      <c r="M80" s="52"/>
      <c r="N80" s="52"/>
      <c r="O80" s="52"/>
      <c r="P80" s="52"/>
      <c r="Q80" s="52"/>
      <c r="R80" s="52"/>
    </row>
    <row r="81" spans="2:18">
      <c r="B81" s="51"/>
      <c r="C81" s="51"/>
      <c r="I81" s="51"/>
      <c r="J81" s="51"/>
      <c r="K81" s="23"/>
      <c r="L81" s="52"/>
      <c r="M81" s="52"/>
      <c r="N81" s="52"/>
      <c r="O81" s="52"/>
      <c r="P81" s="52"/>
      <c r="Q81" s="52"/>
      <c r="R81" s="52"/>
    </row>
    <row r="82" spans="2:18">
      <c r="B82" s="51"/>
      <c r="I82" s="51"/>
      <c r="J82" s="51"/>
      <c r="K82" s="23"/>
      <c r="L82" s="52"/>
      <c r="M82" s="52"/>
      <c r="N82" s="52"/>
      <c r="O82" s="52"/>
      <c r="P82" s="52"/>
      <c r="Q82" s="52"/>
      <c r="R82" s="52"/>
    </row>
    <row r="83" spans="2:18">
      <c r="B83" s="51"/>
      <c r="I83" s="51"/>
      <c r="K83" s="23"/>
      <c r="L83" s="52"/>
      <c r="M83" s="52"/>
      <c r="N83" s="52"/>
      <c r="O83" s="52"/>
      <c r="P83" s="52"/>
      <c r="Q83" s="52"/>
      <c r="R83" s="52"/>
    </row>
    <row r="84" spans="2:18">
      <c r="B84" s="51"/>
      <c r="K84" s="23"/>
      <c r="L84" s="52"/>
      <c r="M84" s="52"/>
      <c r="N84" s="52"/>
      <c r="O84" s="52"/>
      <c r="P84" s="52"/>
      <c r="Q84" s="52"/>
      <c r="R84" s="52"/>
    </row>
    <row r="85" spans="2:18">
      <c r="B85" s="51"/>
      <c r="K85" s="23"/>
      <c r="L85" s="52"/>
      <c r="M85" s="52"/>
      <c r="N85" s="52"/>
      <c r="O85" s="52"/>
      <c r="P85" s="52"/>
      <c r="Q85" s="52"/>
      <c r="R85" s="52"/>
    </row>
    <row r="86" spans="2:18">
      <c r="B86" s="51"/>
      <c r="K86" s="23"/>
      <c r="L86" s="52"/>
      <c r="M86" s="52"/>
      <c r="N86" s="52"/>
      <c r="O86" s="52"/>
      <c r="P86" s="52"/>
      <c r="Q86" s="52"/>
      <c r="R86" s="52"/>
    </row>
    <row r="87" spans="2:18">
      <c r="B87" s="51"/>
      <c r="K87" s="23"/>
      <c r="L87" s="52"/>
      <c r="M87" s="52"/>
      <c r="N87" s="52"/>
      <c r="O87" s="52"/>
      <c r="P87" s="52"/>
      <c r="Q87" s="52"/>
      <c r="R87" s="52"/>
    </row>
    <row r="88" spans="2:18">
      <c r="B88" s="51"/>
      <c r="K88" s="23"/>
      <c r="L88" s="52"/>
      <c r="M88" s="52"/>
      <c r="N88" s="52"/>
      <c r="O88" s="52"/>
      <c r="P88" s="52"/>
      <c r="Q88" s="52"/>
      <c r="R88" s="52"/>
    </row>
    <row r="89" spans="2:18">
      <c r="B89" s="51"/>
      <c r="K89" s="23"/>
      <c r="L89" s="52"/>
      <c r="M89" s="52"/>
      <c r="N89" s="52"/>
      <c r="O89" s="52"/>
      <c r="P89" s="52"/>
      <c r="Q89" s="52"/>
      <c r="R89" s="52"/>
    </row>
    <row r="90" spans="2:18">
      <c r="B90" s="51"/>
      <c r="K90" s="23"/>
      <c r="L90" s="52"/>
      <c r="M90" s="52"/>
      <c r="N90" s="52"/>
      <c r="O90" s="52"/>
      <c r="P90" s="52"/>
      <c r="Q90" s="52"/>
      <c r="R90" s="52"/>
    </row>
    <row r="91" spans="2:18">
      <c r="K91" s="23"/>
      <c r="L91" s="52"/>
      <c r="M91" s="52"/>
      <c r="N91" s="52"/>
      <c r="O91" s="52"/>
      <c r="P91" s="52"/>
      <c r="Q91" s="52"/>
      <c r="R91" s="52"/>
    </row>
    <row r="92" spans="2:18">
      <c r="K92" s="23"/>
      <c r="L92" s="52"/>
      <c r="M92" s="52"/>
      <c r="N92" s="52"/>
      <c r="O92" s="52"/>
      <c r="P92" s="52"/>
      <c r="Q92" s="52"/>
      <c r="R92" s="52"/>
    </row>
    <row r="93" spans="2:18">
      <c r="K93" s="23"/>
      <c r="L93" s="52"/>
      <c r="M93" s="52"/>
      <c r="N93" s="52"/>
      <c r="O93" s="52"/>
      <c r="P93" s="52"/>
      <c r="Q93" s="52"/>
      <c r="R93" s="52"/>
    </row>
    <row r="94" spans="2:18">
      <c r="K94" s="23"/>
      <c r="L94" s="52"/>
      <c r="M94" s="52"/>
      <c r="N94" s="52"/>
      <c r="O94" s="52"/>
      <c r="P94" s="52"/>
      <c r="Q94" s="52"/>
      <c r="R94" s="52"/>
    </row>
    <row r="95" spans="2:18">
      <c r="K95" s="23"/>
      <c r="L95" s="52"/>
      <c r="M95" s="52"/>
      <c r="N95" s="52"/>
      <c r="O95" s="52"/>
      <c r="P95" s="52"/>
      <c r="Q95" s="52"/>
      <c r="R95" s="52"/>
    </row>
    <row r="96" spans="2:18">
      <c r="K96" s="23"/>
      <c r="L96" s="52"/>
      <c r="M96" s="52"/>
      <c r="N96" s="52"/>
      <c r="O96" s="52"/>
      <c r="P96" s="52"/>
      <c r="Q96" s="52"/>
      <c r="R96" s="52"/>
    </row>
    <row r="97" spans="11:18">
      <c r="K97" s="23"/>
      <c r="L97" s="52"/>
      <c r="M97" s="52"/>
      <c r="N97" s="52"/>
      <c r="O97" s="52"/>
      <c r="P97" s="52"/>
      <c r="Q97" s="52"/>
      <c r="R97" s="52"/>
    </row>
    <row r="98" spans="11:18">
      <c r="K98" s="23"/>
      <c r="L98" s="52"/>
      <c r="M98" s="52"/>
      <c r="N98" s="52"/>
      <c r="O98" s="52"/>
      <c r="P98" s="52"/>
      <c r="Q98" s="52"/>
      <c r="R98" s="52"/>
    </row>
    <row r="99" spans="11:18">
      <c r="K99" s="23"/>
      <c r="L99" s="52"/>
      <c r="M99" s="52"/>
      <c r="N99" s="52"/>
      <c r="O99" s="52"/>
      <c r="P99" s="52"/>
      <c r="Q99" s="52"/>
      <c r="R99" s="52"/>
    </row>
    <row r="100" spans="11:18">
      <c r="K100" s="23"/>
      <c r="L100" s="52"/>
      <c r="M100" s="52"/>
      <c r="N100" s="52"/>
      <c r="O100" s="52"/>
      <c r="P100" s="52"/>
      <c r="Q100" s="52"/>
      <c r="R100" s="52"/>
    </row>
    <row r="101" spans="11:18">
      <c r="K101" s="23"/>
      <c r="L101" s="52"/>
      <c r="M101" s="52"/>
      <c r="N101" s="52"/>
      <c r="O101" s="52"/>
      <c r="P101" s="52"/>
      <c r="Q101" s="52"/>
      <c r="R101" s="52"/>
    </row>
    <row r="102" spans="11:18">
      <c r="K102" s="23"/>
      <c r="L102" s="52"/>
      <c r="M102" s="52"/>
      <c r="N102" s="52"/>
      <c r="O102" s="52"/>
      <c r="P102" s="52"/>
      <c r="Q102" s="52"/>
      <c r="R102" s="52"/>
    </row>
    <row r="103" spans="11:18">
      <c r="K103" s="23"/>
      <c r="L103" s="52"/>
      <c r="M103" s="52"/>
      <c r="N103" s="52"/>
      <c r="O103" s="52"/>
      <c r="P103" s="52"/>
      <c r="Q103" s="52"/>
      <c r="R103" s="52"/>
    </row>
    <row r="104" spans="11:18">
      <c r="K104" s="23"/>
      <c r="L104" s="52"/>
      <c r="M104" s="52"/>
      <c r="N104" s="52"/>
      <c r="O104" s="52"/>
      <c r="P104" s="52"/>
      <c r="Q104" s="52"/>
      <c r="R104" s="52"/>
    </row>
    <row r="105" spans="11:18">
      <c r="K105" s="23"/>
      <c r="L105" s="52"/>
      <c r="M105" s="52"/>
      <c r="N105" s="52"/>
      <c r="O105" s="52"/>
      <c r="P105" s="52"/>
      <c r="Q105" s="52"/>
      <c r="R105" s="52"/>
    </row>
    <row r="106" spans="11:18">
      <c r="K106" s="23"/>
      <c r="L106" s="52"/>
      <c r="M106" s="52"/>
      <c r="N106" s="52"/>
      <c r="O106" s="52"/>
      <c r="P106" s="52"/>
      <c r="Q106" s="52"/>
      <c r="R106" s="52"/>
    </row>
    <row r="107" spans="11:18">
      <c r="K107" s="23"/>
      <c r="L107" s="52"/>
      <c r="M107" s="52"/>
      <c r="N107" s="52"/>
      <c r="O107" s="52"/>
      <c r="P107" s="52"/>
      <c r="Q107" s="52"/>
      <c r="R107" s="52"/>
    </row>
    <row r="108" spans="11:18">
      <c r="K108" s="23"/>
      <c r="L108" s="52"/>
      <c r="M108" s="52"/>
      <c r="N108" s="52"/>
      <c r="O108" s="52"/>
      <c r="P108" s="52"/>
      <c r="Q108" s="52"/>
      <c r="R108" s="52"/>
    </row>
    <row r="109" spans="11:18">
      <c r="K109" s="23"/>
      <c r="L109" s="52"/>
      <c r="M109" s="52"/>
      <c r="N109" s="52"/>
      <c r="O109" s="52"/>
      <c r="P109" s="52"/>
      <c r="Q109" s="52"/>
      <c r="R109" s="52"/>
    </row>
    <row r="110" spans="11:18">
      <c r="K110" s="23"/>
      <c r="L110" s="52"/>
      <c r="M110" s="52"/>
      <c r="N110" s="52"/>
      <c r="O110" s="52"/>
      <c r="P110" s="52"/>
      <c r="Q110" s="52"/>
      <c r="R110" s="52"/>
    </row>
    <row r="111" spans="11:18">
      <c r="K111" s="23"/>
      <c r="L111" s="52"/>
      <c r="M111" s="52"/>
      <c r="N111" s="52"/>
      <c r="O111" s="52"/>
      <c r="P111" s="52"/>
      <c r="Q111" s="52"/>
      <c r="R111" s="52"/>
    </row>
    <row r="112" spans="11:18">
      <c r="K112" s="23"/>
      <c r="L112" s="52"/>
      <c r="M112" s="52"/>
      <c r="N112" s="52"/>
      <c r="O112" s="52"/>
      <c r="P112" s="52"/>
      <c r="Q112" s="52"/>
      <c r="R112" s="52"/>
    </row>
    <row r="113" spans="11:18">
      <c r="K113" s="23"/>
      <c r="L113" s="52"/>
      <c r="M113" s="52"/>
      <c r="N113" s="52"/>
      <c r="O113" s="52"/>
      <c r="P113" s="52"/>
      <c r="Q113" s="52"/>
      <c r="R113" s="52"/>
    </row>
    <row r="114" spans="11:18">
      <c r="K114" s="23"/>
      <c r="L114" s="52"/>
      <c r="M114" s="52"/>
      <c r="N114" s="52"/>
      <c r="O114" s="52"/>
      <c r="P114" s="52"/>
      <c r="Q114" s="52"/>
      <c r="R114" s="52"/>
    </row>
    <row r="115" spans="11:18">
      <c r="K115" s="23"/>
      <c r="L115" s="52"/>
      <c r="M115" s="52"/>
      <c r="N115" s="52"/>
      <c r="O115" s="52"/>
      <c r="P115" s="52"/>
      <c r="Q115" s="52"/>
      <c r="R115" s="52"/>
    </row>
  </sheetData>
  <sheetProtection selectLockedCells="1"/>
  <dataValidations count="3">
    <dataValidation type="list" allowBlank="1" showInputMessage="1" showErrorMessage="1" sqref="C33:C35 C50:C62 C38:C40 C43:C47" xr:uid="{00000000-0002-0000-0000-000001000000}">
      <formula1>$I$30:$I$31</formula1>
    </dataValidation>
    <dataValidation type="list" allowBlank="1" showInputMessage="1" showErrorMessage="1" sqref="C23" xr:uid="{00000000-0002-0000-0000-000000000000}">
      <formula1>$I$23:$I$25</formula1>
    </dataValidation>
    <dataValidation type="list" allowBlank="1" showInputMessage="1" showErrorMessage="1" sqref="C68" xr:uid="{00000000-0002-0000-0000-000003000000}">
      <formula1>$I$67:$I$70</formula1>
    </dataValidation>
  </dataValidations>
  <pageMargins left="0.7" right="0.7" top="0.75" bottom="0.75" header="0.3" footer="0.3"/>
  <pageSetup orientation="portrait" r:id="rId1"/>
  <ignoredErrors>
    <ignoredError sqref="C6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Erich Pfalzgraf</cp:lastModifiedBy>
  <dcterms:created xsi:type="dcterms:W3CDTF">2017-12-13T02:44:38Z</dcterms:created>
  <dcterms:modified xsi:type="dcterms:W3CDTF">2020-01-10T17:12:59Z</dcterms:modified>
</cp:coreProperties>
</file>